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<sst xmlns="http://schemas.openxmlformats.org/spreadsheetml/2006/main" count="163" uniqueCount="112">
  <si>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</si>
  <si>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</si>
  <si>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</si>
  <si>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</si>
  <si>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</si>
  <si>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</si>
  <si>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</si>
  <si>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</si>
  <si>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</si>
  <si>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</si>
  <si>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</si>
  <si>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</si>
  <si>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</si>
  <si>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</si>
  <si>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</si>
  <si>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</si>
  <si>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</si>
  <si>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</si>
  <si>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</si>
  <si>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</si>
  <si>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</si>
  <si>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</si>
  <si>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</si>
  <si>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</si>
  <si>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</si>
  <si>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</si>
  <si>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</si>
  <si>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</si>
  <si>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</si>
  <si>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</si>
  <si>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</si>
  <si>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</si>
  <si>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</si>
  <si>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</si>
  <si>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</si>
  <si>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</si>
  <si>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</si>
  <si>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</si>
  <si>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</si>
  <si>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</si>
  <si>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</si>
  <si>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</si>
  <si>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</si>
  <si>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</si>
  <si>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</si>
  <si>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</si>
  <si>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</si>
  <si>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</si>
  <si>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</si>
  <si>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</si>
  <si>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</si>
  <si>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</si>
  <si>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</si>
  <si>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</si>
  <si>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</si>
  <si>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</si>
  <si>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</si>
  <si>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</si>
  <si>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</si>
  <si>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</si>
  <si>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</si>
  <si>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</si>
  <si>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</si>
  <si>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</si>
  <si>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</si>
  <si>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</si>
  <si>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</si>
  <si>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</si>
  <si>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</si>
  <si>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</si>
  <si>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</si>
  <si>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</si>
  <si>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</si>
  <si>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</si>
  <si>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</si>
  <si>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</si>
  <si>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</si>
  <si>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</si>
  <si>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</si>
  <si>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</si>
  <si>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</si>
  <si>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</si>
  <si>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</si>
  <si>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</si>
  <si>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</si>
  <si>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</si>
  <si>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</si>
  <si>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</si>
  <si>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</si>
  <si>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</si>
  <si>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</si>
  <si>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</si>
  <si>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</si>
  <si>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</si>
  <si>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</si>
  <si>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</si>
  <si>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</si>
  <si>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</si>
  <si>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</si>
  <si>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</si>
  <si>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</si>
  <si>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</si>
  <si>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</si>
  <si>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</si>
  <si>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</si>
  <si>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</si>
  <si>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</si>
  <si>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</si>
  <si>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</si>
  <si>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</si>
  <si>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</si>
  <si>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07.08.2017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</si>
</sst>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70142.8</c:v>
                </c:pt>
                <c:pt idx="1">
                  <c:v>65296.80000000001</c:v>
                </c:pt>
                <c:pt idx="2">
                  <c:v>1288.3000000000002</c:v>
                </c:pt>
                <c:pt idx="3">
                  <c:v>3557.6999999999925</c:v>
                </c:pt>
              </c:numCache>
            </c:numRef>
          </c:val>
          <c:shape val="box"/>
        </c:ser>
        <c:shape val="box"/>
        <c:axId val="62476542"/>
        <c:axId val="25417967"/>
      </c:bar3D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17967"/>
        <c:crosses val="autoZero"/>
        <c:auto val="1"/>
        <c:lblOffset val="100"/>
        <c:tickLblSkip val="1"/>
        <c:noMultiLvlLbl val="0"/>
      </c:catAx>
      <c:valAx>
        <c:axId val="25417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639747.9999999999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19776.399999999885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368925.69999999995</c:v>
                </c:pt>
                <c:pt idx="1">
                  <c:v>139550.80000000002</c:v>
                </c:pt>
                <c:pt idx="2">
                  <c:v>292973.89999999997</c:v>
                </c:pt>
                <c:pt idx="3">
                  <c:v>23.1</c:v>
                </c:pt>
                <c:pt idx="4">
                  <c:v>17726.1</c:v>
                </c:pt>
                <c:pt idx="5">
                  <c:v>45433.100000000006</c:v>
                </c:pt>
                <c:pt idx="6">
                  <c:v>7408.9</c:v>
                </c:pt>
                <c:pt idx="7">
                  <c:v>5360.5999999999785</c:v>
                </c:pt>
              </c:numCache>
            </c:numRef>
          </c:val>
          <c:shape val="box"/>
        </c:ser>
        <c:shape val="box"/>
        <c:axId val="27435112"/>
        <c:axId val="45589417"/>
      </c:bar3D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9417"/>
        <c:crosses val="autoZero"/>
        <c:auto val="1"/>
        <c:lblOffset val="100"/>
        <c:tickLblSkip val="1"/>
        <c:noMultiLvlLbl val="0"/>
      </c:catAx>
      <c:valAx>
        <c:axId val="45589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216546.60000000003</c:v>
                </c:pt>
                <c:pt idx="1">
                  <c:v>136899.00000000003</c:v>
                </c:pt>
                <c:pt idx="2">
                  <c:v>216546.60000000003</c:v>
                </c:pt>
              </c:numCache>
            </c:numRef>
          </c:val>
          <c:shape val="box"/>
        </c:ser>
        <c:shape val="box"/>
        <c:axId val="7651570"/>
        <c:axId val="1755267"/>
      </c:bar3DChart>
      <c:catAx>
        <c:axId val="765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36261.09999999999</c:v>
                </c:pt>
                <c:pt idx="1">
                  <c:v>30342.199999999997</c:v>
                </c:pt>
                <c:pt idx="2">
                  <c:v>1531.5</c:v>
                </c:pt>
                <c:pt idx="3">
                  <c:v>350.3</c:v>
                </c:pt>
                <c:pt idx="4">
                  <c:v>25.5</c:v>
                </c:pt>
                <c:pt idx="5">
                  <c:v>4011.599999999994</c:v>
                </c:pt>
              </c:numCache>
            </c:numRef>
          </c:val>
          <c:shape val="box"/>
        </c:ser>
        <c:shape val="box"/>
        <c:axId val="15797404"/>
        <c:axId val="7958909"/>
      </c:bar3D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13437.099999999999</c:v>
                </c:pt>
                <c:pt idx="1">
                  <c:v>8623.5</c:v>
                </c:pt>
                <c:pt idx="3">
                  <c:v>347.1999999999999</c:v>
                </c:pt>
                <c:pt idx="4">
                  <c:v>500.60000000000014</c:v>
                </c:pt>
                <c:pt idx="5">
                  <c:v>280</c:v>
                </c:pt>
                <c:pt idx="6">
                  <c:v>3685.7999999999984</c:v>
                </c:pt>
              </c:numCache>
            </c:numRef>
          </c:val>
          <c:shape val="box"/>
        </c:ser>
        <c:shape val="box"/>
        <c:axId val="4521318"/>
        <c:axId val="40691863"/>
      </c:bar3DChart>
      <c:cat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1863"/>
        <c:crosses val="autoZero"/>
        <c:auto val="1"/>
        <c:lblOffset val="100"/>
        <c:tickLblSkip val="2"/>
        <c:noMultiLvlLbl val="0"/>
      </c:catAx>
      <c:valAx>
        <c:axId val="40691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2161.0000000000005</c:v>
                </c:pt>
                <c:pt idx="1">
                  <c:v>1450.8000000000002</c:v>
                </c:pt>
                <c:pt idx="2">
                  <c:v>190.89999999999998</c:v>
                </c:pt>
                <c:pt idx="3">
                  <c:v>209.29999999999998</c:v>
                </c:pt>
                <c:pt idx="4">
                  <c:v>89.8</c:v>
                </c:pt>
                <c:pt idx="5">
                  <c:v>220.20000000000033</c:v>
                </c:pt>
              </c:numCache>
            </c:numRef>
          </c:val>
          <c:shape val="box"/>
        </c:ser>
        <c:shape val="box"/>
        <c:axId val="30682448"/>
        <c:axId val="7706577"/>
      </c:bar3D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06577"/>
        <c:crosses val="autoZero"/>
        <c:auto val="1"/>
        <c:lblOffset val="100"/>
        <c:tickLblSkip val="1"/>
        <c:noMultiLvlLbl val="0"/>
      </c:catAx>
      <c:valAx>
        <c:axId val="7706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36733.1</c:v>
                </c:pt>
              </c:numCache>
            </c:numRef>
          </c:val>
          <c:shape val="box"/>
        </c:ser>
        <c:shape val="box"/>
        <c:axId val="2250330"/>
        <c:axId val="20252971"/>
      </c:bar3D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639747.9999999999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368925.69999999995</c:v>
                </c:pt>
                <c:pt idx="1">
                  <c:v>216546.60000000003</c:v>
                </c:pt>
                <c:pt idx="2">
                  <c:v>36261.09999999999</c:v>
                </c:pt>
                <c:pt idx="3">
                  <c:v>13437.099999999999</c:v>
                </c:pt>
                <c:pt idx="4">
                  <c:v>2161.0000000000005</c:v>
                </c:pt>
                <c:pt idx="5">
                  <c:v>70142.8</c:v>
                </c:pt>
                <c:pt idx="6">
                  <c:v>36733.1</c:v>
                </c:pt>
              </c:numCache>
            </c:numRef>
          </c:val>
          <c:shape val="box"/>
        </c:ser>
        <c:shape val="box"/>
        <c:axId val="48059012"/>
        <c:axId val="29877925"/>
      </c:bar3D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990956.8999999994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405761.1</c:v>
                </c:pt>
                <c:pt idx="1">
                  <c:v>55756.40000000001</c:v>
                </c:pt>
                <c:pt idx="2">
                  <c:v>18301.5</c:v>
                </c:pt>
                <c:pt idx="3">
                  <c:v>12851.999999999998</c:v>
                </c:pt>
                <c:pt idx="4">
                  <c:v>23.900000000000002</c:v>
                </c:pt>
                <c:pt idx="5">
                  <c:v>471595.69999999995</c:v>
                </c:pt>
              </c:numCache>
            </c:numRef>
          </c:val>
          <c:shape val="box"/>
        </c:ser>
        <c:shape val="box"/>
        <c:axId val="465870"/>
        <c:axId val="4192831"/>
      </c:bar3D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432940.7</v>
      </c>
      <c r="C6" s="46">
        <f>625865.1-190.4-316.9+47.1+50+198+5366.4+2952+4818.2+150+808.5-20</f>
        <v>639727.9999999999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</f>
        <v>369433.49999999994</v>
      </c>
      <c r="E6" s="3">
        <f>D6/D151*100</f>
        <v>37.67055751040384</v>
      </c>
      <c r="F6" s="3">
        <f>D6/B6*100</f>
        <v>85.33120124765354</v>
      </c>
      <c r="G6" s="3">
        <f aca="true" t="shared" si="0" ref="G6:G43">D6/C6*100</f>
        <v>57.748527499187155</v>
      </c>
      <c r="H6" s="47">
        <f>B6-D6</f>
        <v>63507.20000000007</v>
      </c>
      <c r="I6" s="47">
        <f aca="true" t="shared" si="1" ref="I6:I43">C6-D6</f>
        <v>270294.49999999994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37.77426789936485</v>
      </c>
      <c r="F7" s="95">
        <f>D7/B7*100</f>
        <v>83.34361560508434</v>
      </c>
      <c r="G7" s="95">
        <f>D7/C7*100</f>
        <v>57.30170664075958</v>
      </c>
      <c r="H7" s="105">
        <f>B7-D7</f>
        <v>27889.49999999997</v>
      </c>
      <c r="I7" s="105">
        <f t="shared" si="1"/>
        <v>103986.09999999998</v>
      </c>
    </row>
    <row r="8" spans="1:9" ht="18">
      <c r="A8" s="23" t="s">
        <v>3</v>
      </c>
      <c r="B8" s="42">
        <v>338557.6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</f>
        <v>293104.99999999994</v>
      </c>
      <c r="E8" s="1">
        <f>D8/D6*100</f>
        <v>79.33904207387798</v>
      </c>
      <c r="F8" s="1">
        <f>D8/B8*100</f>
        <v>86.5746330904992</v>
      </c>
      <c r="G8" s="1">
        <f t="shared" si="0"/>
        <v>58.91693978855791</v>
      </c>
      <c r="H8" s="44">
        <f>B8-D8</f>
        <v>45452.600000000035</v>
      </c>
      <c r="I8" s="44">
        <f t="shared" si="1"/>
        <v>204383.50000000006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</f>
        <v>23.1</v>
      </c>
      <c r="E9" s="12">
        <f>D9/D6*100</f>
        <v>0.00625281681276874</v>
      </c>
      <c r="F9" s="119">
        <f>D9/B9*100</f>
        <v>43.66729678638942</v>
      </c>
      <c r="G9" s="1">
        <f t="shared" si="0"/>
        <v>24.972972972972972</v>
      </c>
      <c r="H9" s="44">
        <f aca="true" t="shared" si="2" ref="H9:H43">B9-D9</f>
        <v>29.799999999999997</v>
      </c>
      <c r="I9" s="44">
        <f t="shared" si="1"/>
        <v>69.4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</f>
        <v>17909.699999999997</v>
      </c>
      <c r="E10" s="1">
        <f>D10/D6*100</f>
        <v>4.847881959811441</v>
      </c>
      <c r="F10" s="1">
        <f aca="true" t="shared" si="3" ref="F10:F41">D10/B10*100</f>
        <v>91.44133564791176</v>
      </c>
      <c r="G10" s="1">
        <f t="shared" si="0"/>
        <v>65.2174862990004</v>
      </c>
      <c r="H10" s="44">
        <f t="shared" si="2"/>
        <v>1676.300000000003</v>
      </c>
      <c r="I10" s="44">
        <f t="shared" si="1"/>
        <v>9551.800000000003</v>
      </c>
    </row>
    <row r="11" spans="1:9" ht="18">
      <c r="A11" s="23" t="s">
        <v>0</v>
      </c>
      <c r="B11" s="42">
        <v>53126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</f>
        <v>45447.600000000006</v>
      </c>
      <c r="E11" s="1">
        <f>D11/D6*100</f>
        <v>12.301970449350156</v>
      </c>
      <c r="F11" s="1">
        <f t="shared" si="3"/>
        <v>85.54681323645673</v>
      </c>
      <c r="G11" s="1">
        <f t="shared" si="0"/>
        <v>56.17715588902418</v>
      </c>
      <c r="H11" s="44">
        <f t="shared" si="2"/>
        <v>7678.399999999994</v>
      </c>
      <c r="I11" s="44">
        <f t="shared" si="1"/>
        <v>35452.899999999994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</f>
        <v>7410.2</v>
      </c>
      <c r="E12" s="1">
        <f>D12/D6*100</f>
        <v>2.005827841817269</v>
      </c>
      <c r="F12" s="1">
        <f t="shared" si="3"/>
        <v>86.83760283122788</v>
      </c>
      <c r="G12" s="1">
        <f t="shared" si="0"/>
        <v>52.82209201203256</v>
      </c>
      <c r="H12" s="44">
        <f t="shared" si="2"/>
        <v>1123.1999999999998</v>
      </c>
      <c r="I12" s="44">
        <f t="shared" si="1"/>
        <v>6618.400000000001</v>
      </c>
    </row>
    <row r="13" spans="1:9" ht="18.75" thickBot="1">
      <c r="A13" s="23" t="s">
        <v>28</v>
      </c>
      <c r="B13" s="43">
        <f>B6-B8-B9-B10-B11-B12</f>
        <v>13084.800000000041</v>
      </c>
      <c r="C13" s="43">
        <f>C6-C8-C9-C10-C11-C12</f>
        <v>19756.399999999885</v>
      </c>
      <c r="D13" s="43">
        <f>D6-D8-D9-D10-D11-D12</f>
        <v>5537.899999999991</v>
      </c>
      <c r="E13" s="1">
        <f>D13/D6*100</f>
        <v>1.4990248583303876</v>
      </c>
      <c r="F13" s="1">
        <f t="shared" si="3"/>
        <v>42.32315358278288</v>
      </c>
      <c r="G13" s="1">
        <f t="shared" si="0"/>
        <v>28.03091656374655</v>
      </c>
      <c r="H13" s="44">
        <f t="shared" si="2"/>
        <v>7546.90000000005</v>
      </c>
      <c r="I13" s="44">
        <f t="shared" si="1"/>
        <v>14218.499999999894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262692.8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</f>
        <v>216546.60000000003</v>
      </c>
      <c r="E18" s="3">
        <f>D18/D151*100</f>
        <v>22.08091889063233</v>
      </c>
      <c r="F18" s="3">
        <f>D18/B18*100</f>
        <v>82.43339748938686</v>
      </c>
      <c r="G18" s="3">
        <f t="shared" si="0"/>
        <v>59.662254814038484</v>
      </c>
      <c r="H18" s="47">
        <f>B18-D18</f>
        <v>46146.19999999995</v>
      </c>
      <c r="I18" s="47">
        <f t="shared" si="1"/>
        <v>146407.49999999994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</f>
        <v>136899.00000000003</v>
      </c>
      <c r="E19" s="95">
        <f>D19/D18*100</f>
        <v>63.219187001781606</v>
      </c>
      <c r="F19" s="95">
        <f t="shared" si="3"/>
        <v>85.51911544227889</v>
      </c>
      <c r="G19" s="95">
        <f t="shared" si="0"/>
        <v>57.15902140034363</v>
      </c>
      <c r="H19" s="105">
        <f t="shared" si="2"/>
        <v>23180.99999999997</v>
      </c>
      <c r="I19" s="105">
        <f t="shared" si="1"/>
        <v>102606.49999999997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262692.8</v>
      </c>
      <c r="C25" s="43">
        <f>C18</f>
        <v>362954.1</v>
      </c>
      <c r="D25" s="43">
        <f>D18</f>
        <v>216546.60000000003</v>
      </c>
      <c r="E25" s="1">
        <f>D25/D18*100</f>
        <v>100</v>
      </c>
      <c r="F25" s="1">
        <f t="shared" si="3"/>
        <v>82.43339748938686</v>
      </c>
      <c r="G25" s="1">
        <f t="shared" si="0"/>
        <v>59.662254814038484</v>
      </c>
      <c r="H25" s="44">
        <f t="shared" si="2"/>
        <v>46146.19999999995</v>
      </c>
      <c r="I25" s="44">
        <f t="shared" si="1"/>
        <v>146407.49999999994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41983.1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</f>
        <v>36276.2</v>
      </c>
      <c r="E33" s="3">
        <f>D33/D151*100</f>
        <v>3.6990275065983775</v>
      </c>
      <c r="F33" s="3">
        <f>D33/B33*100</f>
        <v>86.40667316134348</v>
      </c>
      <c r="G33" s="3">
        <f t="shared" si="0"/>
        <v>56.28947115250333</v>
      </c>
      <c r="H33" s="47">
        <f t="shared" si="2"/>
        <v>5706.9000000000015</v>
      </c>
      <c r="I33" s="47">
        <f t="shared" si="1"/>
        <v>28169.600000000006</v>
      </c>
      <c r="K33" s="132"/>
    </row>
    <row r="34" spans="1:11" ht="18">
      <c r="A34" s="23" t="s">
        <v>3</v>
      </c>
      <c r="B34" s="42">
        <f>34660+33.5</f>
        <v>34693.5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1743.2+1833.7+1830.2+1935.3+81+1854.2+129.9+1804.7+34.4+1.5+1881.6+1967.7+0.1+1784.4+235.6+2357.6-0.1+6335.8+2919.9+53.7+142.8+686.6+728.3+0.1+8.8</f>
        <v>30350.999999999996</v>
      </c>
      <c r="E34" s="1">
        <f>D34/D33*100</f>
        <v>83.66642592112736</v>
      </c>
      <c r="F34" s="1">
        <f t="shared" si="3"/>
        <v>87.483246141208</v>
      </c>
      <c r="G34" s="1">
        <f t="shared" si="0"/>
        <v>57.5572993905006</v>
      </c>
      <c r="H34" s="44">
        <f t="shared" si="2"/>
        <v>4342.500000000004</v>
      </c>
      <c r="I34" s="44">
        <f t="shared" si="1"/>
        <v>22380.8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1654.5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5.4+1.2+41.8+16.1+2.9+29.7+160.9+0.8+93.4+46.9+11.2+0.1+15.2+184.7+9.2+183.2+0.9+11.9+0.1+174+0.1+59.2+12.8+2+8.2+325.6+7.6-0.1+53.7+13.4+10.7+7.4+0.6+1.6+1.5+8.1+1.8+9.7+0.1+1+17.2-0.3</f>
        <v>1531.5</v>
      </c>
      <c r="E36" s="1">
        <f>D36/D33*100</f>
        <v>4.221776261019622</v>
      </c>
      <c r="F36" s="1">
        <f t="shared" si="3"/>
        <v>92.56572982774252</v>
      </c>
      <c r="G36" s="1">
        <f t="shared" si="0"/>
        <v>51.998098665670724</v>
      </c>
      <c r="H36" s="44">
        <f t="shared" si="2"/>
        <v>123</v>
      </c>
      <c r="I36" s="44">
        <f t="shared" si="1"/>
        <v>1413.8000000000002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</f>
        <v>350.3</v>
      </c>
      <c r="E37" s="17">
        <f>D37/D33*100</f>
        <v>0.9656468979661598</v>
      </c>
      <c r="F37" s="17">
        <f t="shared" si="3"/>
        <v>69.89225857940941</v>
      </c>
      <c r="G37" s="17">
        <f t="shared" si="0"/>
        <v>46.57625315782476</v>
      </c>
      <c r="H37" s="53">
        <f t="shared" si="2"/>
        <v>150.89999999999998</v>
      </c>
      <c r="I37" s="53">
        <f t="shared" si="1"/>
        <v>401.8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0.07029402197584092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5108.399999999999</v>
      </c>
      <c r="C39" s="42">
        <f>C33-C34-C36-C37-C35-C38</f>
        <v>7935.8000000000075</v>
      </c>
      <c r="D39" s="42">
        <f>D33-D34-D36-D37-D35-D38</f>
        <v>4017.9000000000005</v>
      </c>
      <c r="E39" s="1">
        <f>D39/D33*100</f>
        <v>11.075856897911029</v>
      </c>
      <c r="F39" s="1">
        <f t="shared" si="3"/>
        <v>78.65280714117927</v>
      </c>
      <c r="G39" s="1">
        <f t="shared" si="0"/>
        <v>50.63005620101308</v>
      </c>
      <c r="H39" s="44">
        <f>B39-D39</f>
        <v>1090.4999999999982</v>
      </c>
      <c r="I39" s="44">
        <f t="shared" si="1"/>
        <v>3917.900000000007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1890.8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0.12164834837639737</v>
      </c>
      <c r="F43" s="3">
        <f>D43/B43*100</f>
        <v>63.0949862492067</v>
      </c>
      <c r="G43" s="3">
        <f t="shared" si="0"/>
        <v>53.409141782692394</v>
      </c>
      <c r="H43" s="47">
        <f t="shared" si="2"/>
        <v>697.7999999999997</v>
      </c>
      <c r="I43" s="47">
        <f t="shared" si="1"/>
        <v>1040.7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</f>
        <v>6731.200000000001</v>
      </c>
      <c r="E45" s="3">
        <f>D45/D151*100</f>
        <v>0.68636996026086</v>
      </c>
      <c r="F45" s="3">
        <f>D45/B45*100</f>
        <v>85.07906012614231</v>
      </c>
      <c r="G45" s="3">
        <f aca="true" t="shared" si="4" ref="G45:G76">D45/C45*100</f>
        <v>57.10213776722091</v>
      </c>
      <c r="H45" s="47">
        <f>B45-D45</f>
        <v>1180.499999999999</v>
      </c>
      <c r="I45" s="47">
        <f aca="true" t="shared" si="5" ref="I45:I77">C45-D45</f>
        <v>5056.799999999999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</f>
        <v>6075.599999999999</v>
      </c>
      <c r="E46" s="1">
        <f>D46/D45*100</f>
        <v>90.26028048490609</v>
      </c>
      <c r="F46" s="1">
        <f aca="true" t="shared" si="6" ref="F46:F74">D46/B46*100</f>
        <v>85.72033240684566</v>
      </c>
      <c r="G46" s="1">
        <f t="shared" si="4"/>
        <v>57.69964956266559</v>
      </c>
      <c r="H46" s="44">
        <f aca="true" t="shared" si="7" ref="H46:H74">B46-D46</f>
        <v>1012.1000000000004</v>
      </c>
      <c r="I46" s="44">
        <f t="shared" si="5"/>
        <v>4454.100000000001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0.011884953648680769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0.554135963869741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</f>
        <v>454.59999999999997</v>
      </c>
      <c r="E49" s="1">
        <f>D49/D45*100</f>
        <v>6.753624910862846</v>
      </c>
      <c r="F49" s="1">
        <f t="shared" si="6"/>
        <v>80.60283687943262</v>
      </c>
      <c r="G49" s="1">
        <f t="shared" si="4"/>
        <v>52.54883828459137</v>
      </c>
      <c r="H49" s="44">
        <f t="shared" si="7"/>
        <v>109.40000000000003</v>
      </c>
      <c r="I49" s="44">
        <f t="shared" si="5"/>
        <v>410.50000000000006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162.90000000000128</v>
      </c>
      <c r="E50" s="1">
        <f>D50/D45*100</f>
        <v>2.4200736867126404</v>
      </c>
      <c r="F50" s="1">
        <f t="shared" si="6"/>
        <v>77.27703984819796</v>
      </c>
      <c r="G50" s="1">
        <f t="shared" si="4"/>
        <v>51.30708661417375</v>
      </c>
      <c r="H50" s="44">
        <f t="shared" si="7"/>
        <v>47.8999999999987</v>
      </c>
      <c r="I50" s="44">
        <f t="shared" si="5"/>
        <v>154.59999999999798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</f>
        <v>13442.899999999998</v>
      </c>
      <c r="E51" s="3">
        <f>D51/D151*100</f>
        <v>1.3707515359506048</v>
      </c>
      <c r="F51" s="3">
        <f>D51/B51*100</f>
        <v>88.07970017428678</v>
      </c>
      <c r="G51" s="3">
        <f t="shared" si="4"/>
        <v>56.218451900518154</v>
      </c>
      <c r="H51" s="47">
        <f>B51-D51</f>
        <v>1819.300000000003</v>
      </c>
      <c r="I51" s="47">
        <f t="shared" si="5"/>
        <v>10469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392.4+738.8+389.6+752.9+403.1+730.4+397.8+724.9+1.1+0.1+403+795.7+527.1+1240.6+386.5+33.7+705.7+0.1+5.8</f>
        <v>8629.3</v>
      </c>
      <c r="E52" s="1">
        <f>D52/D51*100</f>
        <v>64.19225018411207</v>
      </c>
      <c r="F52" s="1">
        <f t="shared" si="6"/>
        <v>89.78379390710836</v>
      </c>
      <c r="G52" s="1">
        <f t="shared" si="4"/>
        <v>56.58780017574462</v>
      </c>
      <c r="H52" s="44">
        <f t="shared" si="7"/>
        <v>981.9000000000015</v>
      </c>
      <c r="I52" s="44">
        <f t="shared" si="5"/>
        <v>6620.1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</f>
        <v>347.1999999999999</v>
      </c>
      <c r="E54" s="1">
        <f>D54/D51*100</f>
        <v>2.5827760379084865</v>
      </c>
      <c r="F54" s="1">
        <f t="shared" si="6"/>
        <v>65.88235294117645</v>
      </c>
      <c r="G54" s="1">
        <f t="shared" si="4"/>
        <v>42.85361639101455</v>
      </c>
      <c r="H54" s="44">
        <f t="shared" si="7"/>
        <v>179.80000000000013</v>
      </c>
      <c r="I54" s="44">
        <f t="shared" si="5"/>
        <v>463.00000000000017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</f>
        <v>500.60000000000014</v>
      </c>
      <c r="E55" s="1">
        <f>D55/D51*100</f>
        <v>3.7238988611088395</v>
      </c>
      <c r="F55" s="1">
        <f t="shared" si="6"/>
        <v>84.48945147679328</v>
      </c>
      <c r="G55" s="1">
        <f t="shared" si="4"/>
        <v>47.10642702550109</v>
      </c>
      <c r="H55" s="44">
        <f t="shared" si="7"/>
        <v>91.89999999999986</v>
      </c>
      <c r="I55" s="44">
        <f t="shared" si="5"/>
        <v>562.0999999999999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</f>
        <v>280</v>
      </c>
      <c r="E56" s="1">
        <f>D56/D51*100</f>
        <v>2.0828839015391027</v>
      </c>
      <c r="F56" s="1">
        <f>D56/B56*100</f>
        <v>84.92569002123143</v>
      </c>
      <c r="G56" s="1">
        <f>D56/C56*100</f>
        <v>53.96030063596069</v>
      </c>
      <c r="H56" s="44">
        <f t="shared" si="7"/>
        <v>49.69999999999999</v>
      </c>
      <c r="I56" s="44">
        <f t="shared" si="5"/>
        <v>238.89999999999998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3685.7999999999984</v>
      </c>
      <c r="E57" s="1">
        <f>D57/D51*100</f>
        <v>27.418191015331505</v>
      </c>
      <c r="F57" s="1">
        <f t="shared" si="6"/>
        <v>87.71954876481503</v>
      </c>
      <c r="G57" s="1">
        <f t="shared" si="4"/>
        <v>58.90023491059013</v>
      </c>
      <c r="H57" s="44">
        <f>B57-D57</f>
        <v>516.0000000000018</v>
      </c>
      <c r="I57" s="44">
        <f>C57-D57</f>
        <v>2571.9000000000005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6398.5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55.6+0.2+146.1+0.4+60.8+0.4+59.3+73.6+0.1+18.6+1.9+67.3+0.4+57.5+0.6+144.6-4.5+32.9+1.2+79.7+73.5+4+0.1+78.7+72.2+0.1+9.9+53+0.1+12.7+6.3+29.9+85.7+69.4+15.3+39.7+11.2+39.1+0.1+101.9+64.5+93.3+45.9+65.6+272.8+119.4-0.1</f>
        <v>2161.0000000000005</v>
      </c>
      <c r="E59" s="3">
        <f>D59/D151*100</f>
        <v>0.22035379785531828</v>
      </c>
      <c r="F59" s="3">
        <f>D59/B59*100</f>
        <v>33.773540673595384</v>
      </c>
      <c r="G59" s="3">
        <f t="shared" si="4"/>
        <v>28.00637627817162</v>
      </c>
      <c r="H59" s="47">
        <f>B59-D59</f>
        <v>4237.5</v>
      </c>
      <c r="I59" s="47">
        <f t="shared" si="5"/>
        <v>5555.1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</f>
        <v>1450.8000000000002</v>
      </c>
      <c r="E60" s="1">
        <f>D60/D59*100</f>
        <v>67.1355853771402</v>
      </c>
      <c r="F60" s="1">
        <f t="shared" si="6"/>
        <v>84.68857626525015</v>
      </c>
      <c r="G60" s="1">
        <f t="shared" si="4"/>
        <v>56.656383020267896</v>
      </c>
      <c r="H60" s="44">
        <f t="shared" si="7"/>
        <v>262.2999999999997</v>
      </c>
      <c r="I60" s="44">
        <f t="shared" si="5"/>
        <v>1109.9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</f>
        <v>190.89999999999998</v>
      </c>
      <c r="E61" s="1">
        <f>D61/D59*100</f>
        <v>8.83387320684868</v>
      </c>
      <c r="F61" s="1">
        <f>D61/B61*100</f>
        <v>55.542624381728245</v>
      </c>
      <c r="G61" s="1">
        <f t="shared" si="4"/>
        <v>55.54262438172823</v>
      </c>
      <c r="H61" s="44">
        <f t="shared" si="7"/>
        <v>152.8</v>
      </c>
      <c r="I61" s="44">
        <f t="shared" si="5"/>
        <v>152.80000000000007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</f>
        <v>209.29999999999998</v>
      </c>
      <c r="E62" s="1">
        <f>D62/D59*100</f>
        <v>9.685330865340118</v>
      </c>
      <c r="F62" s="1">
        <f t="shared" si="6"/>
        <v>93.2293986636971</v>
      </c>
      <c r="G62" s="1">
        <f t="shared" si="4"/>
        <v>50.69023976749818</v>
      </c>
      <c r="H62" s="44">
        <f t="shared" si="7"/>
        <v>15.200000000000017</v>
      </c>
      <c r="I62" s="44">
        <f t="shared" si="5"/>
        <v>203.60000000000005</v>
      </c>
      <c r="K62" s="132"/>
    </row>
    <row r="63" spans="1:11" ht="18">
      <c r="A63" s="23" t="s">
        <v>14</v>
      </c>
      <c r="B63" s="42">
        <v>3707.1</v>
      </c>
      <c r="C63" s="43">
        <v>3707.1</v>
      </c>
      <c r="D63" s="44">
        <v>89.8</v>
      </c>
      <c r="E63" s="1">
        <f>D63/D59*100</f>
        <v>4.155483572420175</v>
      </c>
      <c r="F63" s="1">
        <f t="shared" si="6"/>
        <v>2.422378678751585</v>
      </c>
      <c r="G63" s="1">
        <f t="shared" si="4"/>
        <v>2.422378678751585</v>
      </c>
      <c r="H63" s="44">
        <f t="shared" si="7"/>
        <v>3617.2999999999997</v>
      </c>
      <c r="I63" s="44">
        <f t="shared" si="5"/>
        <v>3617.2999999999997</v>
      </c>
      <c r="K63" s="132"/>
    </row>
    <row r="64" spans="1:11" ht="18.75" thickBot="1">
      <c r="A64" s="23" t="s">
        <v>28</v>
      </c>
      <c r="B64" s="43">
        <f>B59-B60-B62-B63-B61</f>
        <v>410.09999999999974</v>
      </c>
      <c r="C64" s="43">
        <f>C59-C60-C62-C63-C61</f>
        <v>691.7</v>
      </c>
      <c r="D64" s="43">
        <f>D59-D60-D62-D63-D61</f>
        <v>220.20000000000033</v>
      </c>
      <c r="E64" s="1">
        <f>D64/D59*100</f>
        <v>10.189726978250823</v>
      </c>
      <c r="F64" s="1">
        <f t="shared" si="6"/>
        <v>53.69422092172652</v>
      </c>
      <c r="G64" s="1">
        <f t="shared" si="4"/>
        <v>31.834610380222685</v>
      </c>
      <c r="H64" s="44">
        <f t="shared" si="7"/>
        <v>189.8999999999994</v>
      </c>
      <c r="I64" s="44">
        <f t="shared" si="5"/>
        <v>471.4999999999997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0.02472734658950239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107720.6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</f>
        <v>70610.90000000001</v>
      </c>
      <c r="E90" s="3">
        <f>D90/D151*100</f>
        <v>7.200083287821421</v>
      </c>
      <c r="F90" s="3">
        <f aca="true" t="shared" si="10" ref="F90:F96">D90/B90*100</f>
        <v>65.5500433528963</v>
      </c>
      <c r="G90" s="3">
        <f t="shared" si="8"/>
        <v>44.61846047105019</v>
      </c>
      <c r="H90" s="47">
        <f aca="true" t="shared" si="11" ref="H90:H96">B90-D90</f>
        <v>37109.7</v>
      </c>
      <c r="I90" s="47">
        <f t="shared" si="9"/>
        <v>87643.99999999999</v>
      </c>
      <c r="K90" s="132"/>
    </row>
    <row r="91" spans="1:11" ht="18">
      <c r="A91" s="23" t="s">
        <v>3</v>
      </c>
      <c r="B91" s="42">
        <v>99959.7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</f>
        <v>65684.20000000001</v>
      </c>
      <c r="E91" s="1">
        <f>D91/D90*100</f>
        <v>93.02274861246636</v>
      </c>
      <c r="F91" s="1">
        <f t="shared" si="10"/>
        <v>65.71068140460608</v>
      </c>
      <c r="G91" s="1">
        <f t="shared" si="8"/>
        <v>44.46061446217807</v>
      </c>
      <c r="H91" s="44">
        <f t="shared" si="11"/>
        <v>34275.499999999985</v>
      </c>
      <c r="I91" s="44">
        <f t="shared" si="9"/>
        <v>82051.5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</f>
        <v>1288.3000000000002</v>
      </c>
      <c r="E92" s="1">
        <f>D92/D90*100</f>
        <v>1.8245058482472254</v>
      </c>
      <c r="F92" s="1">
        <f t="shared" si="10"/>
        <v>83.80822274264898</v>
      </c>
      <c r="G92" s="1">
        <f t="shared" si="8"/>
        <v>49.1604975959704</v>
      </c>
      <c r="H92" s="44">
        <f t="shared" si="11"/>
        <v>248.89999999999986</v>
      </c>
      <c r="I92" s="44">
        <f t="shared" si="9"/>
        <v>1332.2999999999997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6223.700000000009</v>
      </c>
      <c r="C94" s="43">
        <f>C90-C91-C92-C93</f>
        <v>7898.599999999982</v>
      </c>
      <c r="D94" s="43">
        <f>D90-D91-D92-D93</f>
        <v>3638.399999999997</v>
      </c>
      <c r="E94" s="1">
        <f>D94/D90*100</f>
        <v>5.152745539286423</v>
      </c>
      <c r="F94" s="1">
        <f t="shared" si="10"/>
        <v>58.460401368960454</v>
      </c>
      <c r="G94" s="1">
        <f>D94/C94*100</f>
        <v>46.0638594181248</v>
      </c>
      <c r="H94" s="44">
        <f t="shared" si="11"/>
        <v>2585.300000000012</v>
      </c>
      <c r="I94" s="44">
        <f>C94-D94</f>
        <v>4260.199999999985</v>
      </c>
      <c r="K94" s="132"/>
    </row>
    <row r="95" spans="1:11" ht="18.75">
      <c r="A95" s="108" t="s">
        <v>12</v>
      </c>
      <c r="B95" s="128">
        <v>44044.4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</f>
        <v>37420.2</v>
      </c>
      <c r="E95" s="107">
        <f>D95/D151*100</f>
        <v>3.8156794014371025</v>
      </c>
      <c r="F95" s="110">
        <f t="shared" si="10"/>
        <v>84.9601765491186</v>
      </c>
      <c r="G95" s="106">
        <f>D95/C95*100</f>
        <v>59.76331171942376</v>
      </c>
      <c r="H95" s="111">
        <f t="shared" si="11"/>
        <v>6624.200000000004</v>
      </c>
      <c r="I95" s="121">
        <f>C95-D95</f>
        <v>25193.800000000003</v>
      </c>
      <c r="K95" s="132"/>
    </row>
    <row r="96" spans="1:11" ht="18.75" thickBot="1">
      <c r="A96" s="109" t="s">
        <v>84</v>
      </c>
      <c r="B96" s="113">
        <v>6602.1</v>
      </c>
      <c r="C96" s="114">
        <f>10660.3-133.5+11.8</f>
        <v>10538.599999999999</v>
      </c>
      <c r="D96" s="115">
        <f>69.1+1043.7+68.3+1051.8+1+68.3+66.1+938.4+3+68.7+11.3+4.3+734+67.7+6.3+0.4+21.5+2.2+658.8+0.1+17.8+71.8+130.4+525.1+460.8+17</f>
        <v>6107.900000000001</v>
      </c>
      <c r="E96" s="116">
        <f>D96/D95*100</f>
        <v>16.32246754426754</v>
      </c>
      <c r="F96" s="117">
        <f t="shared" si="10"/>
        <v>92.51450296117902</v>
      </c>
      <c r="G96" s="118">
        <f>D96/C96*100</f>
        <v>57.9574136982142</v>
      </c>
      <c r="H96" s="122">
        <f t="shared" si="11"/>
        <v>494.1999999999998</v>
      </c>
      <c r="I96" s="123">
        <f>C96-D96</f>
        <v>4430.699999999998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9055.2</v>
      </c>
      <c r="C102" s="92">
        <f>12999.2-348+46.7-53.7+124.7-124.6+10.7+5.1+0.1+19.5</f>
        <v>12679.700000000003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</f>
        <v>6127.799999999997</v>
      </c>
      <c r="E102" s="19">
        <f>D102/D151*100</f>
        <v>0.6248422038398049</v>
      </c>
      <c r="F102" s="19">
        <f>D102/B102*100</f>
        <v>67.6716141001855</v>
      </c>
      <c r="G102" s="19">
        <f aca="true" t="shared" si="12" ref="G102:G149">D102/C102*100</f>
        <v>48.32764182117871</v>
      </c>
      <c r="H102" s="79">
        <f aca="true" t="shared" si="13" ref="H102:H107">B102-D102</f>
        <v>2927.4000000000033</v>
      </c>
      <c r="I102" s="79">
        <f aca="true" t="shared" si="14" ref="I102:I149">C102-D102</f>
        <v>6551.900000000005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</f>
        <v>125.19999999999999</v>
      </c>
      <c r="E103" s="83">
        <f>D103/D102*100</f>
        <v>2.0431476223114338</v>
      </c>
      <c r="F103" s="1">
        <f>D103/B103*100</f>
        <v>67.8590785907859</v>
      </c>
      <c r="G103" s="83">
        <f>D103/C103*100</f>
        <v>48.32111153994596</v>
      </c>
      <c r="H103" s="87">
        <f t="shared" si="13"/>
        <v>59.30000000000001</v>
      </c>
      <c r="I103" s="87">
        <f t="shared" si="14"/>
        <v>133.90000000000003</v>
      </c>
      <c r="K103" s="132"/>
    </row>
    <row r="104" spans="1:11" ht="18">
      <c r="A104" s="85" t="s">
        <v>49</v>
      </c>
      <c r="B104" s="74">
        <v>7440.7</v>
      </c>
      <c r="C104" s="44">
        <f>10720.8-348+46.7-56.3+125.1-124.6-51.5+5.1+21.6</f>
        <v>10338.900000000001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</f>
        <v>5076.899999999999</v>
      </c>
      <c r="E104" s="1">
        <f>D104/D102*100</f>
        <v>82.85028884754726</v>
      </c>
      <c r="F104" s="1">
        <f aca="true" t="shared" si="15" ref="F104:F149">D104/B104*100</f>
        <v>68.23148359697339</v>
      </c>
      <c r="G104" s="1">
        <f t="shared" si="12"/>
        <v>49.10483707164203</v>
      </c>
      <c r="H104" s="44">
        <f t="shared" si="13"/>
        <v>2363.800000000001</v>
      </c>
      <c r="I104" s="44">
        <f t="shared" si="14"/>
        <v>5262.000000000003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</v>
      </c>
      <c r="C106" s="88">
        <f>C102-C103-C104</f>
        <v>2081.7000000000007</v>
      </c>
      <c r="D106" s="88">
        <f>D102-D103-D104</f>
        <v>925.6999999999989</v>
      </c>
      <c r="E106" s="84">
        <f>D106/D102*100</f>
        <v>15.106563530141312</v>
      </c>
      <c r="F106" s="84">
        <f t="shared" si="15"/>
        <v>64.73426573426562</v>
      </c>
      <c r="G106" s="84">
        <f t="shared" si="12"/>
        <v>44.46846327520769</v>
      </c>
      <c r="H106" s="123">
        <f>B106-D106</f>
        <v>504.300000000002</v>
      </c>
      <c r="I106" s="123">
        <f t="shared" si="14"/>
        <v>1156.0000000000018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310944.20000000007</v>
      </c>
      <c r="C107" s="81">
        <f>SUM(C108:C148)-C115-C119+C149-C140-C141-C109-C112-C122-C123-C138-C131-C129-C136</f>
        <v>532039</v>
      </c>
      <c r="D107" s="81">
        <f>SUM(D108:D148)-D115-D119+D149-D140-D141-D109-D112-D122-D123-D138-D131-D129-D136</f>
        <v>220509.79999999996</v>
      </c>
      <c r="E107" s="82">
        <f>D107/D151*100</f>
        <v>22.485040210234448</v>
      </c>
      <c r="F107" s="82">
        <f>D107/B107*100</f>
        <v>70.91619653944338</v>
      </c>
      <c r="G107" s="82">
        <f t="shared" si="12"/>
        <v>41.446172179107165</v>
      </c>
      <c r="H107" s="81">
        <f t="shared" si="13"/>
        <v>90434.40000000011</v>
      </c>
      <c r="I107" s="81">
        <f t="shared" si="14"/>
        <v>311529.20000000007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</f>
        <v>1300.7000000000003</v>
      </c>
      <c r="E108" s="6">
        <f>D108/D107*100</f>
        <v>0.5898604052971798</v>
      </c>
      <c r="F108" s="6">
        <f t="shared" si="15"/>
        <v>49.13307898613682</v>
      </c>
      <c r="G108" s="6">
        <f t="shared" si="12"/>
        <v>31.758472507080775</v>
      </c>
      <c r="H108" s="61">
        <f aca="true" t="shared" si="16" ref="H108:H149">B108-D108</f>
        <v>1346.6</v>
      </c>
      <c r="I108" s="61">
        <f t="shared" si="14"/>
        <v>2794.8999999999996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68.3+138.7+47.8+60.9+18.1+30+81.4+40.6+14.7+2.7+31.2+33.2+49.1</f>
        <v>616.7000000000002</v>
      </c>
      <c r="E109" s="1">
        <f>D109/D108*100</f>
        <v>47.41293149842393</v>
      </c>
      <c r="F109" s="1">
        <f t="shared" si="15"/>
        <v>37.832034844488085</v>
      </c>
      <c r="G109" s="1">
        <f t="shared" si="12"/>
        <v>23.41483787683196</v>
      </c>
      <c r="H109" s="44">
        <f t="shared" si="16"/>
        <v>1013.3999999999997</v>
      </c>
      <c r="I109" s="44">
        <f t="shared" si="14"/>
        <v>2017.1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</f>
        <v>220.3</v>
      </c>
      <c r="E110" s="6">
        <f>D110/D107*100</f>
        <v>0.09990485683629483</v>
      </c>
      <c r="F110" s="6">
        <f>D110/B110*100</f>
        <v>24.502280057835616</v>
      </c>
      <c r="G110" s="6">
        <f t="shared" si="12"/>
        <v>18.742555725710396</v>
      </c>
      <c r="H110" s="61">
        <f t="shared" si="16"/>
        <v>678.8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0.013831584809382624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1967.8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136.4+40+10+2+0.1+10.6+142+54.3+10.6+6.6+21.9+41.3+8.2+239.5+0.2+6.2+0.7+26.9+145.7+54.9+4+2+1.1+3.5+2.2+195.9+3.8+0.4+0.2+181.5+10+1.7+7.3+203.7+0.1</f>
        <v>1575.5000000000002</v>
      </c>
      <c r="E114" s="6">
        <f>D114/D107*100</f>
        <v>0.7144807169567976</v>
      </c>
      <c r="F114" s="6">
        <f t="shared" si="15"/>
        <v>80.06403089744894</v>
      </c>
      <c r="G114" s="6">
        <f t="shared" si="12"/>
        <v>53.92593099671414</v>
      </c>
      <c r="H114" s="61">
        <f t="shared" si="16"/>
        <v>392.2999999999997</v>
      </c>
      <c r="I114" s="61">
        <f t="shared" si="14"/>
        <v>1346.0999999999997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0.008162902510455318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</f>
        <v>237.20000000000007</v>
      </c>
      <c r="E118" s="6">
        <f>D118/D107*100</f>
        <v>0.10756891530444457</v>
      </c>
      <c r="F118" s="6">
        <f t="shared" si="15"/>
        <v>97.05400981996729</v>
      </c>
      <c r="G118" s="6">
        <f t="shared" si="12"/>
        <v>56.10217596972566</v>
      </c>
      <c r="H118" s="61">
        <f t="shared" si="16"/>
        <v>7.199999999999932</v>
      </c>
      <c r="I118" s="61">
        <f t="shared" si="14"/>
        <v>185.59999999999994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82.29342327150081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238.6</v>
      </c>
      <c r="C121" s="53">
        <v>520</v>
      </c>
      <c r="D121" s="76">
        <f>49.4+11+30.6</f>
        <v>91</v>
      </c>
      <c r="E121" s="17">
        <f>D121/D107*100</f>
        <v>0.04126800713619078</v>
      </c>
      <c r="F121" s="6">
        <f t="shared" si="15"/>
        <v>38.139145012573344</v>
      </c>
      <c r="G121" s="6">
        <f t="shared" si="12"/>
        <v>17.5</v>
      </c>
      <c r="H121" s="61">
        <f t="shared" si="16"/>
        <v>147.6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10.343621916123457</v>
      </c>
      <c r="F124" s="6">
        <f t="shared" si="15"/>
        <v>87.29199516250019</v>
      </c>
      <c r="G124" s="6">
        <f t="shared" si="12"/>
        <v>54.36312154103565</v>
      </c>
      <c r="H124" s="61">
        <f t="shared" si="16"/>
        <v>3320.5000000000036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0.0072559133426269495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0.008933843303109432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</f>
        <v>394.30000000000007</v>
      </c>
      <c r="E128" s="17">
        <f>D128/D107*100</f>
        <v>0.17881291443736294</v>
      </c>
      <c r="F128" s="6">
        <f t="shared" si="15"/>
        <v>45.35833429195905</v>
      </c>
      <c r="G128" s="6">
        <f t="shared" si="12"/>
        <v>31.460943110189106</v>
      </c>
      <c r="H128" s="61">
        <f t="shared" si="16"/>
        <v>474.9999999999999</v>
      </c>
      <c r="I128" s="61">
        <f t="shared" si="14"/>
        <v>858.9999999999999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31.853918336292157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</f>
        <v>15.400000000000002</v>
      </c>
      <c r="E134" s="17">
        <f>D134/D107*100</f>
        <v>0.00698381659227844</v>
      </c>
      <c r="F134" s="6">
        <f t="shared" si="15"/>
        <v>21.35922330097088</v>
      </c>
      <c r="G134" s="6">
        <f t="shared" si="12"/>
        <v>14.246068455134136</v>
      </c>
      <c r="H134" s="61">
        <f t="shared" si="16"/>
        <v>56.69999999999999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1.2+14.1+4</f>
        <v>19.299999999999997</v>
      </c>
      <c r="E135" s="17">
        <f>D135/D107*100</f>
        <v>0.008752445469543757</v>
      </c>
      <c r="F135" s="6">
        <f t="shared" si="15"/>
        <v>5.1466666666666665</v>
      </c>
      <c r="G135" s="6">
        <f t="shared" si="12"/>
        <v>3.079132099553286</v>
      </c>
      <c r="H135" s="61">
        <f t="shared" si="16"/>
        <v>355.7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1.2+4</f>
        <v>5.2</v>
      </c>
      <c r="E136" s="1"/>
      <c r="F136" s="6">
        <f>D136/B136*100</f>
        <v>2.3111111111111113</v>
      </c>
      <c r="G136" s="1">
        <f>D136/C136*100</f>
        <v>1.3</v>
      </c>
      <c r="H136" s="44">
        <f>B136-D136</f>
        <v>219.8</v>
      </c>
      <c r="I136" s="44">
        <f>C136-D136</f>
        <v>394.8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</f>
        <v>193.79999999999998</v>
      </c>
      <c r="E137" s="17">
        <f>D137/D107*100</f>
        <v>0.08788725036256893</v>
      </c>
      <c r="F137" s="6">
        <f t="shared" si="15"/>
        <v>71.83098591549295</v>
      </c>
      <c r="G137" s="6">
        <f>D137/C137*100</f>
        <v>50.83945435466946</v>
      </c>
      <c r="H137" s="61">
        <f t="shared" si="16"/>
        <v>76.00000000000003</v>
      </c>
      <c r="I137" s="61">
        <f t="shared" si="14"/>
        <v>187.4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</f>
        <v>172.2</v>
      </c>
      <c r="E138" s="1">
        <f>D138/D137*100</f>
        <v>88.85448916408669</v>
      </c>
      <c r="F138" s="1">
        <f t="shared" si="15"/>
        <v>78.99082568807339</v>
      </c>
      <c r="G138" s="1">
        <f>D138/C138*100</f>
        <v>56.2561254491996</v>
      </c>
      <c r="H138" s="44">
        <f t="shared" si="16"/>
        <v>45.80000000000001</v>
      </c>
      <c r="I138" s="44">
        <f t="shared" si="14"/>
        <v>133.90000000000003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0.37467722522989916</v>
      </c>
      <c r="F139" s="6">
        <f t="shared" si="15"/>
        <v>79.85694954571815</v>
      </c>
      <c r="G139" s="6">
        <f t="shared" si="12"/>
        <v>54.6211820706069</v>
      </c>
      <c r="H139" s="61">
        <f t="shared" si="16"/>
        <v>208.39999999999986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84.63171036204744</v>
      </c>
      <c r="G140" s="1">
        <f t="shared" si="12"/>
        <v>57.51251378637482</v>
      </c>
      <c r="H140" s="44">
        <f t="shared" si="16"/>
        <v>123.10000000000002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74.59677419354838</v>
      </c>
      <c r="G141" s="1">
        <f>D141/C141*100</f>
        <v>49.333333333333336</v>
      </c>
      <c r="H141" s="44">
        <f t="shared" si="16"/>
        <v>6.300000000000001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</f>
        <v>500</v>
      </c>
      <c r="E142" s="17">
        <f>D142/D107*100</f>
        <v>0.2267472919570922</v>
      </c>
      <c r="F142" s="99">
        <f t="shared" si="17"/>
        <v>27.285129604365622</v>
      </c>
      <c r="G142" s="6">
        <f t="shared" si="12"/>
        <v>25.97402597402597</v>
      </c>
      <c r="H142" s="61">
        <f t="shared" si="16"/>
        <v>1332.5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23.25" customHeight="1">
      <c r="A144" s="18" t="s">
        <v>102</v>
      </c>
      <c r="B144" s="73">
        <v>27560.6</v>
      </c>
      <c r="C144" s="53">
        <f>67967+150-2500-1878-220-5896.7</f>
        <v>57622.3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</f>
        <v>20570.799999999996</v>
      </c>
      <c r="E144" s="17">
        <f>D144/D107*100</f>
        <v>9.328746386781903</v>
      </c>
      <c r="F144" s="99">
        <f t="shared" si="17"/>
        <v>74.63843312554877</v>
      </c>
      <c r="G144" s="6">
        <f t="shared" si="12"/>
        <v>35.69937333289368</v>
      </c>
      <c r="H144" s="61">
        <f t="shared" si="16"/>
        <v>6989.800000000003</v>
      </c>
      <c r="I144" s="61">
        <f t="shared" si="14"/>
        <v>37051.50000000001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0.03464698621104369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3.0542860226620316</v>
      </c>
      <c r="F147" s="99">
        <f t="shared" si="17"/>
        <v>87.34502256575192</v>
      </c>
      <c r="G147" s="6">
        <f t="shared" si="12"/>
        <v>63.834022064677555</v>
      </c>
      <c r="H147" s="61">
        <f t="shared" si="16"/>
        <v>975.8000000000011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v>217793.7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</f>
        <v>147661.3</v>
      </c>
      <c r="E148" s="17">
        <f>D148/D107*100</f>
        <v>66.96359980372755</v>
      </c>
      <c r="F148" s="6">
        <f t="shared" si="17"/>
        <v>67.79870124801589</v>
      </c>
      <c r="G148" s="6">
        <f t="shared" si="12"/>
        <v>39.31084954986998</v>
      </c>
      <c r="H148" s="61">
        <f t="shared" si="16"/>
        <v>70132.40000000002</v>
      </c>
      <c r="I148" s="61">
        <f t="shared" si="14"/>
        <v>227963.5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</f>
        <v>17199.7</v>
      </c>
      <c r="E149" s="17">
        <f>D149/D107*100</f>
        <v>7.7999707949487975</v>
      </c>
      <c r="F149" s="6">
        <f t="shared" si="15"/>
        <v>87.50000000000001</v>
      </c>
      <c r="G149" s="6">
        <f t="shared" si="12"/>
        <v>58.333333333333336</v>
      </c>
      <c r="H149" s="61">
        <f t="shared" si="16"/>
        <v>2457.0999999999985</v>
      </c>
      <c r="I149" s="61">
        <f t="shared" si="14"/>
        <v>12285.5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323145.50000000006</v>
      </c>
      <c r="C150" s="77">
        <f>C43+C69+C72+C77+C79+C87+C102+C107+C100+C84+C98</f>
        <v>548262.8</v>
      </c>
      <c r="D150" s="53">
        <f>D43+D69+D72+D77+D79+D87+D102+D107+D100+D84+D98</f>
        <v>228073.09999999995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1242099.5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980695.5999999999</v>
      </c>
      <c r="E151" s="31">
        <v>100</v>
      </c>
      <c r="F151" s="3">
        <f>D151/B151*100</f>
        <v>78.95467311596211</v>
      </c>
      <c r="G151" s="3">
        <f aca="true" t="shared" si="18" ref="G151:G157">D151/C151*100</f>
        <v>52.17366230641075</v>
      </c>
      <c r="H151" s="47">
        <f aca="true" t="shared" si="19" ref="H151:H157">B151-D151</f>
        <v>261403.90000000014</v>
      </c>
      <c r="I151" s="47">
        <f aca="true" t="shared" si="20" ref="I151:I157">C151-D151</f>
        <v>898979.9999999998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492803.5</v>
      </c>
      <c r="C152" s="60">
        <f>C8+C20+C34+C52+C60+C91+C115+C119+C46+C140+C131+C103</f>
        <v>728085</v>
      </c>
      <c r="D152" s="60">
        <f>D8+D20+D34+D52+D60+D91+D115+D119+D46+D140+D131+D103</f>
        <v>406294.19999999995</v>
      </c>
      <c r="E152" s="6">
        <f>D152/D151*100</f>
        <v>41.42918556991588</v>
      </c>
      <c r="F152" s="6">
        <f aca="true" t="shared" si="21" ref="F152:F157">D152/B152*100</f>
        <v>82.44547776142011</v>
      </c>
      <c r="G152" s="6">
        <f t="shared" si="18"/>
        <v>55.8031273821051</v>
      </c>
      <c r="H152" s="61">
        <f t="shared" si="19"/>
        <v>86509.30000000005</v>
      </c>
      <c r="I152" s="72">
        <f t="shared" si="20"/>
        <v>321790.80000000005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66173.7</v>
      </c>
      <c r="C153" s="61">
        <f>C11+C23+C36+C55+C62+C92+C49+C141+C109+C112+C96+C138</f>
        <v>102323.1</v>
      </c>
      <c r="D153" s="61">
        <f>D11+D23+D36+D55+D62+D92+D49+D141+D109+D112+D96+D138</f>
        <v>56347.200000000004</v>
      </c>
      <c r="E153" s="6">
        <f>D153/D151*100</f>
        <v>5.745636056692822</v>
      </c>
      <c r="F153" s="6">
        <f t="shared" si="21"/>
        <v>85.15044496529589</v>
      </c>
      <c r="G153" s="6">
        <f t="shared" si="18"/>
        <v>55.06791721517429</v>
      </c>
      <c r="H153" s="61">
        <f t="shared" si="19"/>
        <v>9826.499999999993</v>
      </c>
      <c r="I153" s="72">
        <f t="shared" si="20"/>
        <v>45975.9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18485.1</v>
      </c>
      <c r="E154" s="6">
        <f>D154/D151*100</f>
        <v>1.884896801821075</v>
      </c>
      <c r="F154" s="6">
        <f t="shared" si="21"/>
        <v>90.1487922516837</v>
      </c>
      <c r="G154" s="6">
        <f t="shared" si="18"/>
        <v>64.43113730711718</v>
      </c>
      <c r="H154" s="61">
        <f t="shared" si="19"/>
        <v>2020.0000000000036</v>
      </c>
      <c r="I154" s="72">
        <f t="shared" si="20"/>
        <v>10204.600000000002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20504.199999999997</v>
      </c>
      <c r="C155" s="60">
        <f>C12+C24+C104+C63+C38+C93+C129+C56+C136</f>
        <v>29533.899999999998</v>
      </c>
      <c r="D155" s="60">
        <f>D12+D24+D104+D63+D38+D93+D129+D56+D136</f>
        <v>13013.199999999999</v>
      </c>
      <c r="E155" s="6">
        <f>D155/D151*100</f>
        <v>1.3269356974784021</v>
      </c>
      <c r="F155" s="6">
        <f t="shared" si="21"/>
        <v>63.46602159557554</v>
      </c>
      <c r="G155" s="6">
        <f t="shared" si="18"/>
        <v>44.06190851868531</v>
      </c>
      <c r="H155" s="61">
        <f>B155-D155</f>
        <v>7490.999999999998</v>
      </c>
      <c r="I155" s="72">
        <f t="shared" si="20"/>
        <v>16520.699999999997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0.0024370457051097207</v>
      </c>
      <c r="F156" s="6">
        <f t="shared" si="21"/>
        <v>44.50651769087524</v>
      </c>
      <c r="G156" s="6">
        <f t="shared" si="18"/>
        <v>22.35734331150608</v>
      </c>
      <c r="H156" s="61">
        <f t="shared" si="19"/>
        <v>29.799999999999994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642059.3000000002</v>
      </c>
      <c r="C157" s="78">
        <f>C151-C152-C153-C154-C155-C156</f>
        <v>990936.9999999995</v>
      </c>
      <c r="D157" s="78">
        <f>D151-D152-D153-D154-D155-D156</f>
        <v>486531.9999999999</v>
      </c>
      <c r="E157" s="36">
        <f>D157/D151*100</f>
        <v>49.6109088283867</v>
      </c>
      <c r="F157" s="36">
        <f t="shared" si="21"/>
        <v>75.77680130168658</v>
      </c>
      <c r="G157" s="36">
        <f t="shared" si="18"/>
        <v>49.098176776122</v>
      </c>
      <c r="H157" s="126">
        <f t="shared" si="19"/>
        <v>155527.30000000028</v>
      </c>
      <c r="I157" s="126">
        <f t="shared" si="20"/>
        <v>504404.99999999965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980695.5999999999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980695.5999999999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2017-08-01T12:38:31Z</cp:lastPrinted>
  <dcterms:created xsi:type="dcterms:W3CDTF">2000-06-20T04:48:00Z</dcterms:created>
  <dcterms:modified xsi:type="dcterms:W3CDTF">2017-08-07T06:06:54Z</dcterms:modified>
  <cp:category/>
  <cp:version/>
  <cp:contentType/>
  <cp:contentStatus/>
</cp:coreProperties>
</file>